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shay\Desktop\2.77\ELastic Averaged Coupling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3" i="2"/>
  <c r="B14" i="2" s="1"/>
  <c r="B15" i="2" s="1"/>
  <c r="B8" i="2"/>
  <c r="B16" i="2" l="1"/>
  <c r="B18" i="2" s="1"/>
  <c r="B17" i="2"/>
  <c r="B19" i="2" s="1"/>
  <c r="B12" i="1"/>
  <c r="B13" i="1" s="1"/>
  <c r="B7" i="1"/>
  <c r="B14" i="1" l="1"/>
  <c r="B20" i="1" s="1"/>
  <c r="B15" i="1" l="1"/>
  <c r="B17" i="1" s="1"/>
  <c r="B16" i="1"/>
  <c r="B18" i="1" s="1"/>
</calcChain>
</file>

<file path=xl/sharedStrings.xml><?xml version="1.0" encoding="utf-8"?>
<sst xmlns="http://schemas.openxmlformats.org/spreadsheetml/2006/main" count="80" uniqueCount="35">
  <si>
    <t>Elastic Averaging Spreadsheet</t>
  </si>
  <si>
    <t>Pin diameter</t>
  </si>
  <si>
    <t>Slot diameter</t>
  </si>
  <si>
    <t>Displacement due to Dowel Pin offset</t>
  </si>
  <si>
    <t xml:space="preserve">Total Dispalcement </t>
  </si>
  <si>
    <t>Length of the flexure</t>
  </si>
  <si>
    <t>Displacement on each flexure</t>
  </si>
  <si>
    <t>Thickness of the sheet</t>
  </si>
  <si>
    <t xml:space="preserve">Force on each beam </t>
  </si>
  <si>
    <t xml:space="preserve">Bending Stress </t>
  </si>
  <si>
    <t>Shear Stress</t>
  </si>
  <si>
    <t>Bending Stress Ratio</t>
  </si>
  <si>
    <t>Shear Stress Ratio</t>
  </si>
  <si>
    <t xml:space="preserve">Yield Strength of the Material </t>
  </si>
  <si>
    <t>Shear Strength of Material</t>
  </si>
  <si>
    <t>Acrylic</t>
  </si>
  <si>
    <t>Mpa</t>
  </si>
  <si>
    <t>mm</t>
  </si>
  <si>
    <t>Delrin</t>
  </si>
  <si>
    <t>Tensile Modulus</t>
  </si>
  <si>
    <t>Flexural Modulus</t>
  </si>
  <si>
    <t>Stiffness of each flexure</t>
  </si>
  <si>
    <t xml:space="preserve">Moment of Inertia </t>
  </si>
  <si>
    <t>Width of the flexure</t>
  </si>
  <si>
    <t>mm4</t>
  </si>
  <si>
    <t>N</t>
  </si>
  <si>
    <t>N/mm</t>
  </si>
  <si>
    <t>Pull Out force</t>
  </si>
  <si>
    <t>Coefficient of friction with Aluminium</t>
  </si>
  <si>
    <t>Number of contact points</t>
  </si>
  <si>
    <t>Analysis for the Laser Mount</t>
  </si>
  <si>
    <t>Displacement of beam element due to Dowel Pin offset</t>
  </si>
  <si>
    <t>Total deflection to be borne by a flexure</t>
  </si>
  <si>
    <t>N/mm2</t>
  </si>
  <si>
    <t>Elastic Averaging Spreadsheet - Check for yielding of the eleastic beam elements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</si>
</sst>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2" fontId="2" fillId="0" borderId="0" xfId="0" applyNumberFormat="1" applyFont="1"/>
    <xf numFmtId="17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workbookViewId="0">
      <selection activeCell="F17" sqref="F17"/>
    </sheetView>
  </sheetViews>
  <sheetFormatPr defaultRowHeight="15" x14ac:dyDescent="0.25"/>
  <cols>
    <col min="1" max="1" width="36.140625" customWidth="1"/>
    <col min="2" max="2" width="16.85546875" customWidth="1"/>
    <col min="6" max="6" width="34.85546875" customWidth="1"/>
    <col min="7" max="7" width="16.140625" customWidth="1"/>
    <col min="8" max="8" width="14.5703125" customWidth="1"/>
  </cols>
  <sheetData>
    <row r="2" spans="1:9" x14ac:dyDescent="0.25">
      <c r="A2" s="1" t="s">
        <v>34</v>
      </c>
      <c r="G2" t="s">
        <v>15</v>
      </c>
      <c r="I2" t="s">
        <v>18</v>
      </c>
    </row>
    <row r="3" spans="1:9" x14ac:dyDescent="0.25">
      <c r="F3" t="s">
        <v>13</v>
      </c>
      <c r="G3" s="1">
        <v>70</v>
      </c>
      <c r="H3" t="s">
        <v>16</v>
      </c>
      <c r="I3">
        <v>70</v>
      </c>
    </row>
    <row r="4" spans="1:9" x14ac:dyDescent="0.25">
      <c r="A4" t="s">
        <v>1</v>
      </c>
      <c r="B4" s="1">
        <v>3.2</v>
      </c>
      <c r="C4" t="s">
        <v>17</v>
      </c>
      <c r="F4" t="s">
        <v>19</v>
      </c>
      <c r="G4" s="1">
        <v>3102</v>
      </c>
      <c r="H4" t="s">
        <v>16</v>
      </c>
      <c r="I4">
        <v>3100</v>
      </c>
    </row>
    <row r="5" spans="1:9" x14ac:dyDescent="0.25">
      <c r="A5" t="s">
        <v>2</v>
      </c>
      <c r="B5" s="1">
        <v>3</v>
      </c>
      <c r="C5" t="s">
        <v>17</v>
      </c>
      <c r="F5" t="s">
        <v>20</v>
      </c>
      <c r="G5" s="1">
        <v>3100</v>
      </c>
      <c r="H5" t="s">
        <v>16</v>
      </c>
      <c r="I5">
        <v>2950</v>
      </c>
    </row>
    <row r="6" spans="1:9" ht="30" x14ac:dyDescent="0.25">
      <c r="A6" s="2" t="s">
        <v>31</v>
      </c>
      <c r="B6" s="1">
        <v>0.1</v>
      </c>
      <c r="C6" t="s">
        <v>17</v>
      </c>
    </row>
    <row r="7" spans="1:9" hidden="1" x14ac:dyDescent="0.25">
      <c r="A7" t="s">
        <v>4</v>
      </c>
      <c r="B7">
        <f>B4-B5+B6</f>
        <v>0.30000000000000016</v>
      </c>
      <c r="C7" t="s">
        <v>17</v>
      </c>
      <c r="F7" t="s">
        <v>28</v>
      </c>
      <c r="G7">
        <v>0.2</v>
      </c>
    </row>
    <row r="8" spans="1:9" x14ac:dyDescent="0.25">
      <c r="A8" t="s">
        <v>32</v>
      </c>
      <c r="B8" s="3">
        <f>((B4-B5)/2)+B6</f>
        <v>0.20000000000000009</v>
      </c>
      <c r="C8" s="3" t="s">
        <v>17</v>
      </c>
    </row>
    <row r="9" spans="1:9" x14ac:dyDescent="0.25">
      <c r="A9" t="s">
        <v>5</v>
      </c>
      <c r="B9" s="1">
        <v>20</v>
      </c>
      <c r="C9" t="s">
        <v>17</v>
      </c>
    </row>
    <row r="10" spans="1:9" x14ac:dyDescent="0.25">
      <c r="A10" t="s">
        <v>7</v>
      </c>
      <c r="B10" s="1">
        <v>6.2</v>
      </c>
      <c r="C10" t="s">
        <v>17</v>
      </c>
    </row>
    <row r="11" spans="1:9" x14ac:dyDescent="0.25">
      <c r="A11" t="s">
        <v>23</v>
      </c>
      <c r="B11" s="1">
        <v>1.65</v>
      </c>
      <c r="C11" t="s">
        <v>17</v>
      </c>
    </row>
    <row r="12" spans="1:9" x14ac:dyDescent="0.25">
      <c r="A12" t="s">
        <v>22</v>
      </c>
      <c r="B12" s="5">
        <f>(B11^3)*B10/12</f>
        <v>2.3209312499999997</v>
      </c>
      <c r="C12" s="3" t="s">
        <v>24</v>
      </c>
    </row>
    <row r="13" spans="1:9" x14ac:dyDescent="0.25">
      <c r="A13" t="s">
        <v>21</v>
      </c>
      <c r="B13" s="5">
        <f>192*G4*B12/(B9^3)</f>
        <v>172.78868969999999</v>
      </c>
      <c r="C13" s="3" t="s">
        <v>26</v>
      </c>
    </row>
    <row r="14" spans="1:9" x14ac:dyDescent="0.25">
      <c r="A14" t="s">
        <v>8</v>
      </c>
      <c r="B14" s="5">
        <f>B13*B8</f>
        <v>34.557737940000017</v>
      </c>
      <c r="C14" s="3" t="s">
        <v>25</v>
      </c>
    </row>
    <row r="15" spans="1:9" x14ac:dyDescent="0.25">
      <c r="A15" t="s">
        <v>9</v>
      </c>
      <c r="B15" s="5">
        <f>((B14*B9/8)/B12)*(B11/2)</f>
        <v>30.709800000000019</v>
      </c>
      <c r="C15" s="3" t="s">
        <v>33</v>
      </c>
    </row>
    <row r="16" spans="1:9" hidden="1" x14ac:dyDescent="0.25">
      <c r="A16" t="s">
        <v>10</v>
      </c>
      <c r="B16" s="3">
        <f>(3*(B14/2))/(2*B11*B10)</f>
        <v>2.5335585000000012</v>
      </c>
      <c r="C16" s="3"/>
    </row>
    <row r="17" spans="1:9" ht="15" customHeight="1" x14ac:dyDescent="0.25">
      <c r="A17" t="s">
        <v>11</v>
      </c>
      <c r="B17" s="4">
        <f>B15/G3</f>
        <v>0.43871142857142886</v>
      </c>
      <c r="C17" s="3"/>
    </row>
    <row r="18" spans="1:9" hidden="1" x14ac:dyDescent="0.25">
      <c r="A18" t="s">
        <v>12</v>
      </c>
      <c r="B18">
        <f>B16/G28</f>
        <v>4.0863846774193566E-2</v>
      </c>
    </row>
    <row r="19" spans="1:9" ht="15" customHeight="1" x14ac:dyDescent="0.25">
      <c r="A19" t="s">
        <v>29</v>
      </c>
      <c r="B19" s="1">
        <v>8</v>
      </c>
    </row>
    <row r="20" spans="1:9" x14ac:dyDescent="0.25">
      <c r="A20" t="s">
        <v>27</v>
      </c>
      <c r="B20" s="5">
        <f>B19*B14*G7</f>
        <v>55.292380704000031</v>
      </c>
      <c r="C20" s="3" t="s">
        <v>25</v>
      </c>
    </row>
    <row r="28" spans="1:9" x14ac:dyDescent="0.25">
      <c r="F28" t="s">
        <v>14</v>
      </c>
      <c r="G28">
        <v>62</v>
      </c>
      <c r="H28" t="s">
        <v>16</v>
      </c>
      <c r="I28">
        <v>66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9" sqref="D19"/>
    </sheetView>
  </sheetViews>
  <sheetFormatPr defaultRowHeight="15" x14ac:dyDescent="0.25"/>
  <cols>
    <col min="1" max="1" width="35.7109375" customWidth="1"/>
  </cols>
  <sheetData>
    <row r="1" spans="1:9" x14ac:dyDescent="0.25">
      <c r="A1" t="s">
        <v>30</v>
      </c>
    </row>
    <row r="3" spans="1:9" x14ac:dyDescent="0.25">
      <c r="A3" s="1" t="s">
        <v>0</v>
      </c>
      <c r="G3" t="s">
        <v>15</v>
      </c>
      <c r="I3" t="s">
        <v>18</v>
      </c>
    </row>
    <row r="4" spans="1:9" x14ac:dyDescent="0.25">
      <c r="F4" t="s">
        <v>13</v>
      </c>
      <c r="G4">
        <v>70</v>
      </c>
      <c r="H4" t="s">
        <v>16</v>
      </c>
      <c r="I4">
        <v>70</v>
      </c>
    </row>
    <row r="5" spans="1:9" x14ac:dyDescent="0.25">
      <c r="A5" t="s">
        <v>1</v>
      </c>
      <c r="B5">
        <v>3.1869999999999998</v>
      </c>
      <c r="C5" t="s">
        <v>17</v>
      </c>
      <c r="F5" t="s">
        <v>14</v>
      </c>
      <c r="G5">
        <v>62</v>
      </c>
      <c r="H5" t="s">
        <v>16</v>
      </c>
      <c r="I5">
        <v>66</v>
      </c>
    </row>
    <row r="6" spans="1:9" x14ac:dyDescent="0.25">
      <c r="A6" t="s">
        <v>2</v>
      </c>
      <c r="B6">
        <v>2.8</v>
      </c>
      <c r="C6" t="s">
        <v>17</v>
      </c>
      <c r="F6" t="s">
        <v>19</v>
      </c>
      <c r="G6">
        <v>3102</v>
      </c>
      <c r="H6" t="s">
        <v>16</v>
      </c>
      <c r="I6">
        <v>3100</v>
      </c>
    </row>
    <row r="7" spans="1:9" x14ac:dyDescent="0.25">
      <c r="A7" t="s">
        <v>3</v>
      </c>
      <c r="B7">
        <v>0.1</v>
      </c>
      <c r="C7" t="s">
        <v>17</v>
      </c>
      <c r="F7" t="s">
        <v>20</v>
      </c>
      <c r="G7">
        <v>3100</v>
      </c>
      <c r="I7">
        <v>2950</v>
      </c>
    </row>
    <row r="8" spans="1:9" x14ac:dyDescent="0.25">
      <c r="A8" t="s">
        <v>4</v>
      </c>
      <c r="B8">
        <f>B5-B6+B7</f>
        <v>0.48699999999999999</v>
      </c>
      <c r="C8" t="s">
        <v>17</v>
      </c>
      <c r="F8" t="s">
        <v>28</v>
      </c>
      <c r="G8">
        <v>0.2</v>
      </c>
    </row>
    <row r="9" spans="1:9" x14ac:dyDescent="0.25">
      <c r="A9" t="s">
        <v>6</v>
      </c>
      <c r="B9">
        <v>0.1</v>
      </c>
      <c r="C9" t="s">
        <v>17</v>
      </c>
    </row>
    <row r="10" spans="1:9" x14ac:dyDescent="0.25">
      <c r="A10" t="s">
        <v>5</v>
      </c>
      <c r="B10">
        <v>30</v>
      </c>
      <c r="C10" t="s">
        <v>17</v>
      </c>
    </row>
    <row r="11" spans="1:9" x14ac:dyDescent="0.25">
      <c r="A11" t="s">
        <v>7</v>
      </c>
      <c r="B11">
        <v>6.2</v>
      </c>
      <c r="C11" t="s">
        <v>17</v>
      </c>
    </row>
    <row r="12" spans="1:9" x14ac:dyDescent="0.25">
      <c r="A12" t="s">
        <v>23</v>
      </c>
      <c r="B12">
        <v>4</v>
      </c>
      <c r="C12" t="s">
        <v>17</v>
      </c>
    </row>
    <row r="13" spans="1:9" x14ac:dyDescent="0.25">
      <c r="A13" t="s">
        <v>22</v>
      </c>
      <c r="B13">
        <f>(B12^3)*B11/12</f>
        <v>33.06666666666667</v>
      </c>
      <c r="C13" t="s">
        <v>24</v>
      </c>
    </row>
    <row r="14" spans="1:9" x14ac:dyDescent="0.25">
      <c r="A14" t="s">
        <v>21</v>
      </c>
      <c r="B14">
        <f>192*G6*B13/(B10^3)</f>
        <v>729.40657777777778</v>
      </c>
      <c r="C14" t="s">
        <v>26</v>
      </c>
    </row>
    <row r="15" spans="1:9" x14ac:dyDescent="0.25">
      <c r="A15" t="s">
        <v>8</v>
      </c>
      <c r="B15">
        <f>B14*B9</f>
        <v>72.940657777777787</v>
      </c>
      <c r="C15" t="s">
        <v>25</v>
      </c>
    </row>
    <row r="16" spans="1:9" x14ac:dyDescent="0.25">
      <c r="A16" t="s">
        <v>9</v>
      </c>
      <c r="B16">
        <f>((B15*B10/8)/B13)*(B12/2)</f>
        <v>16.544</v>
      </c>
    </row>
    <row r="17" spans="1:2" x14ac:dyDescent="0.25">
      <c r="A17" t="s">
        <v>10</v>
      </c>
      <c r="B17">
        <f>(3*(B15/2))/(2*B12*B11)</f>
        <v>2.2058666666666666</v>
      </c>
    </row>
    <row r="18" spans="1:2" x14ac:dyDescent="0.25">
      <c r="A18" t="s">
        <v>11</v>
      </c>
      <c r="B18">
        <f>B16/G4</f>
        <v>0.23634285714285716</v>
      </c>
    </row>
    <row r="19" spans="1:2" x14ac:dyDescent="0.25">
      <c r="A19" t="s">
        <v>12</v>
      </c>
      <c r="B19">
        <f>B17/G5</f>
        <v>3.5578494623655914E-2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Massachusetts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</dc:creator>
  <cp:lastModifiedBy>Akshay</cp:lastModifiedBy>
  <dcterms:created xsi:type="dcterms:W3CDTF">2018-02-22T13:12:32Z</dcterms:created>
  <dcterms:modified xsi:type="dcterms:W3CDTF">2018-02-25T06:03:32Z</dcterms:modified>
</cp:coreProperties>
</file>