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kshay\Dropbox (MIT)\2.70 Spring 2018\2.70 Spring 2018 Student\Students folders\Harlalka,A\Week 2\"/>
    </mc:Choice>
  </mc:AlternateContent>
  <bookViews>
    <workbookView xWindow="0" yWindow="0" windowWidth="20490" windowHeight="775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" i="1" l="1"/>
  <c r="G10" i="1"/>
  <c r="B20" i="1" s="1"/>
  <c r="B21" i="1" s="1"/>
  <c r="B9" i="1"/>
  <c r="B10" i="1"/>
  <c r="B12" i="1"/>
  <c r="B15" i="1"/>
  <c r="B13" i="1"/>
  <c r="B14" i="1"/>
  <c r="B17" i="1" l="1"/>
  <c r="B16" i="1"/>
  <c r="B18" i="1" s="1"/>
  <c r="B19" i="1" s="1"/>
</calcChain>
</file>

<file path=xl/sharedStrings.xml><?xml version="1.0" encoding="utf-8"?>
<sst xmlns="http://schemas.openxmlformats.org/spreadsheetml/2006/main" count="43" uniqueCount="35">
  <si>
    <t>Parameter</t>
  </si>
  <si>
    <t xml:space="preserve">Value </t>
  </si>
  <si>
    <t>Units</t>
  </si>
  <si>
    <t>mm</t>
  </si>
  <si>
    <t>Radius of the ball (rb)</t>
  </si>
  <si>
    <t>Radius of groove (rg)</t>
  </si>
  <si>
    <t>Equivalent Radius (Re)</t>
  </si>
  <si>
    <t>Predicting Deflection and Contact Stress using Hertz Contact Stress Theory</t>
  </si>
  <si>
    <t>For this specific case, major and minor dia for both groove and ball is same</t>
  </si>
  <si>
    <t>Equivalent Young's Modulus (Ee)</t>
  </si>
  <si>
    <t xml:space="preserve">Young's Modulus </t>
  </si>
  <si>
    <t>Brass</t>
  </si>
  <si>
    <t>Poissons Ratio</t>
  </si>
  <si>
    <t>Costheta</t>
  </si>
  <si>
    <t>Theta</t>
  </si>
  <si>
    <t>Alpha</t>
  </si>
  <si>
    <t>Beta</t>
  </si>
  <si>
    <t>Lambda</t>
  </si>
  <si>
    <t>Contact Area Elliptical SemiAxes (c)</t>
  </si>
  <si>
    <t>Contact Area Elliptical SemiAxes (d)</t>
  </si>
  <si>
    <t>Contact Force at each interface</t>
  </si>
  <si>
    <t>Contact Pressure (q)</t>
  </si>
  <si>
    <t>Radians</t>
  </si>
  <si>
    <t>Ultimate Tensile Strength</t>
  </si>
  <si>
    <t>Data</t>
  </si>
  <si>
    <t>Contact Stress Ratio</t>
  </si>
  <si>
    <t>Kinematic Coupling Design Spreadsheet - Akshay Harlalka 17/02/2018</t>
  </si>
  <si>
    <t>Stiffness</t>
  </si>
  <si>
    <t>N/um</t>
  </si>
  <si>
    <t>um</t>
  </si>
  <si>
    <t>Mpa</t>
  </si>
  <si>
    <t>N</t>
  </si>
  <si>
    <t>N/mm2</t>
  </si>
  <si>
    <t>Deflection under the balls</t>
  </si>
  <si>
    <t>Force Applied on center of coupling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</si>
</sst>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E+00"/>
    <numFmt numFmtId="166" formatCode="0.E+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2" fillId="0" borderId="0" xfId="0" applyFont="1"/>
    <xf numFmtId="2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9119</xdr:colOff>
      <xdr:row>0</xdr:row>
      <xdr:rowOff>28575</xdr:rowOff>
    </xdr:from>
    <xdr:to>
      <xdr:col>15</xdr:col>
      <xdr:colOff>581451</xdr:colOff>
      <xdr:row>25</xdr:row>
      <xdr:rowOff>47625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84"/>
        <a:stretch/>
      </xdr:blipFill>
      <xdr:spPr>
        <a:xfrm>
          <a:off x="10524719" y="28575"/>
          <a:ext cx="4229932" cy="50006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142875</xdr:rowOff>
    </xdr:from>
    <xdr:to>
      <xdr:col>15</xdr:col>
      <xdr:colOff>581025</xdr:colOff>
      <xdr:row>52</xdr:row>
      <xdr:rowOff>19237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0" y="5124450"/>
          <a:ext cx="4238625" cy="5019862"/>
        </a:xfrm>
        <a:prstGeom prst="rect">
          <a:avLst/>
        </a:prstGeom>
      </xdr:spPr>
    </xdr:pic>
    <xdr:clientData/>
  </xdr:twoCellAnchor>
  <xdr:twoCellAnchor editAs="oneCell">
    <xdr:from>
      <xdr:col>5</xdr:col>
      <xdr:colOff>131137</xdr:colOff>
      <xdr:row>10</xdr:row>
      <xdr:rowOff>123825</xdr:rowOff>
    </xdr:from>
    <xdr:to>
      <xdr:col>6</xdr:col>
      <xdr:colOff>645082</xdr:colOff>
      <xdr:row>21</xdr:row>
      <xdr:rowOff>189746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55737" y="2247900"/>
          <a:ext cx="2799945" cy="21614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1"/>
  <sheetViews>
    <sheetView tabSelected="1" workbookViewId="0">
      <selection activeCell="H14" sqref="H14"/>
    </sheetView>
  </sheetViews>
  <sheetFormatPr defaultRowHeight="15" x14ac:dyDescent="0.25"/>
  <cols>
    <col min="1" max="1" width="40" customWidth="1"/>
    <col min="2" max="2" width="27.42578125" customWidth="1"/>
    <col min="6" max="6" width="34.28515625" customWidth="1"/>
    <col min="7" max="7" width="16.5703125" customWidth="1"/>
  </cols>
  <sheetData>
    <row r="2" spans="1:9" s="2" customFormat="1" ht="31.5" customHeight="1" x14ac:dyDescent="0.25">
      <c r="A2" s="2" t="s">
        <v>26</v>
      </c>
      <c r="F2" s="7" t="s">
        <v>8</v>
      </c>
      <c r="G2" s="7"/>
      <c r="H2" s="7"/>
      <c r="I2" s="7"/>
    </row>
    <row r="4" spans="1:9" s="1" customFormat="1" x14ac:dyDescent="0.25">
      <c r="A4" s="1" t="s">
        <v>7</v>
      </c>
    </row>
    <row r="5" spans="1:9" s="1" customFormat="1" ht="15.75" customHeight="1" x14ac:dyDescent="0.25">
      <c r="A5" s="1" t="s">
        <v>0</v>
      </c>
      <c r="B5" s="1" t="s">
        <v>1</v>
      </c>
      <c r="C5" s="1" t="s">
        <v>2</v>
      </c>
      <c r="F5" s="1" t="s">
        <v>24</v>
      </c>
      <c r="G5" s="1" t="s">
        <v>11</v>
      </c>
      <c r="H5" s="1" t="s">
        <v>2</v>
      </c>
    </row>
    <row r="6" spans="1:9" x14ac:dyDescent="0.25">
      <c r="A6" t="s">
        <v>4</v>
      </c>
      <c r="B6">
        <v>5</v>
      </c>
      <c r="C6" t="s">
        <v>3</v>
      </c>
      <c r="F6" t="s">
        <v>10</v>
      </c>
      <c r="G6" s="5">
        <v>97000</v>
      </c>
      <c r="H6" t="s">
        <v>30</v>
      </c>
    </row>
    <row r="7" spans="1:9" x14ac:dyDescent="0.25">
      <c r="A7" t="s">
        <v>5</v>
      </c>
      <c r="B7" s="6">
        <f>100000000</f>
        <v>100000000</v>
      </c>
      <c r="C7" t="s">
        <v>3</v>
      </c>
      <c r="F7" t="s">
        <v>12</v>
      </c>
      <c r="G7">
        <v>0.31</v>
      </c>
    </row>
    <row r="8" spans="1:9" x14ac:dyDescent="0.25">
      <c r="F8" t="s">
        <v>23</v>
      </c>
      <c r="G8">
        <v>400</v>
      </c>
      <c r="H8" t="s">
        <v>30</v>
      </c>
    </row>
    <row r="9" spans="1:9" x14ac:dyDescent="0.25">
      <c r="A9" t="s">
        <v>6</v>
      </c>
      <c r="B9">
        <f>(B6/2)</f>
        <v>2.5</v>
      </c>
      <c r="C9" t="s">
        <v>3</v>
      </c>
      <c r="F9" t="s">
        <v>34</v>
      </c>
      <c r="G9">
        <v>12.3</v>
      </c>
      <c r="H9" t="s">
        <v>31</v>
      </c>
    </row>
    <row r="10" spans="1:9" x14ac:dyDescent="0.25">
      <c r="A10" t="s">
        <v>9</v>
      </c>
      <c r="B10" s="5">
        <f>G6/(2*(1-G7^2))</f>
        <v>53656.377917911268</v>
      </c>
      <c r="C10" t="s">
        <v>30</v>
      </c>
      <c r="F10" t="s">
        <v>20</v>
      </c>
      <c r="G10" s="3">
        <f>G9/(6*1.414)</f>
        <v>1.4497878359264498</v>
      </c>
      <c r="H10" t="s">
        <v>31</v>
      </c>
    </row>
    <row r="11" spans="1:9" x14ac:dyDescent="0.25">
      <c r="A11" t="s">
        <v>13</v>
      </c>
      <c r="B11" s="3">
        <v>0</v>
      </c>
    </row>
    <row r="12" spans="1:9" x14ac:dyDescent="0.25">
      <c r="A12" t="s">
        <v>14</v>
      </c>
      <c r="B12" s="3">
        <f>ACOS(0)</f>
        <v>1.5707963267948966</v>
      </c>
      <c r="C12" t="s">
        <v>22</v>
      </c>
    </row>
    <row r="13" spans="1:9" x14ac:dyDescent="0.25">
      <c r="A13" t="s">
        <v>15</v>
      </c>
      <c r="B13" s="3">
        <f>1.939*EXP(-5.26*B12)+1.78*EXP(-1.09*B12)+(0.723/B12)+0.221</f>
        <v>1.003020338417913</v>
      </c>
    </row>
    <row r="14" spans="1:9" x14ac:dyDescent="0.25">
      <c r="A14" t="s">
        <v>16</v>
      </c>
      <c r="B14" s="3">
        <f>35.228*EXP(-0.98*B12)-32.424*EXP(-1.0475*B12)+1.486*B12-2.634</f>
        <v>1.0014222979624146</v>
      </c>
    </row>
    <row r="15" spans="1:9" x14ac:dyDescent="0.25">
      <c r="A15" t="s">
        <v>17</v>
      </c>
      <c r="B15" s="3">
        <f>-0.214*EXP(-4.95*B12)-0.179*(B12^2)+(0.55*B12)+0.319</f>
        <v>0.74118331950195904</v>
      </c>
    </row>
    <row r="16" spans="1:9" x14ac:dyDescent="0.25">
      <c r="A16" t="s">
        <v>18</v>
      </c>
      <c r="B16" s="3">
        <f>B13*(3*G10*B9/(2*B10))^(1/3)</f>
        <v>4.6760720589120036E-2</v>
      </c>
      <c r="C16" t="s">
        <v>3</v>
      </c>
    </row>
    <row r="17" spans="1:3" x14ac:dyDescent="0.25">
      <c r="A17" t="s">
        <v>19</v>
      </c>
      <c r="B17" s="3">
        <f>B14*(3*G10*B9/(2*B10))^(1/3)</f>
        <v>4.6686220082632263E-2</v>
      </c>
      <c r="C17" t="s">
        <v>3</v>
      </c>
    </row>
    <row r="18" spans="1:3" x14ac:dyDescent="0.25">
      <c r="A18" t="s">
        <v>21</v>
      </c>
      <c r="B18" s="5">
        <f>3*G10/(2*3.14*B16*B17)</f>
        <v>317.24599963556977</v>
      </c>
      <c r="C18" t="s">
        <v>32</v>
      </c>
    </row>
    <row r="19" spans="1:3" x14ac:dyDescent="0.25">
      <c r="A19" t="s">
        <v>25</v>
      </c>
      <c r="B19" s="4">
        <f>B18/(1.5*G8)</f>
        <v>0.52874333272594964</v>
      </c>
    </row>
    <row r="20" spans="1:3" x14ac:dyDescent="0.25">
      <c r="A20" t="s">
        <v>33</v>
      </c>
      <c r="B20" s="4">
        <f>B15*(2*G10^2/(3*B9*B10^2))^(1/3)*1000</f>
        <v>0.42957330045094111</v>
      </c>
      <c r="C20" t="s">
        <v>29</v>
      </c>
    </row>
    <row r="21" spans="1:3" x14ac:dyDescent="0.25">
      <c r="A21" t="s">
        <v>27</v>
      </c>
      <c r="B21" s="4">
        <f>G9/B20</f>
        <v>28.633064455095731</v>
      </c>
      <c r="C21" t="s">
        <v>28</v>
      </c>
    </row>
  </sheetData>
  <mergeCells count="1">
    <mergeCell ref="F2:I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Massachusetts Institute of Technology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Akshay</dc:creator>
  <cp:lastModifiedBy>Akshay</cp:lastModifiedBy>
  <dcterms:created xsi:type="dcterms:W3CDTF">2018-02-17T01:28:29Z</dcterms:created>
  <dcterms:modified xsi:type="dcterms:W3CDTF">2018-03-04T05:12:38Z</dcterms:modified>
</cp:coreProperties>
</file>